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rkaufswert WSP" sheetId="1" state="visible" r:id="rId3"/>
  </sheets>
  <definedNames>
    <definedName function="false" hidden="false" localSheetId="0" name="_xlnm.Print_Area" vbProcedure="false">'Verkaufswert WSP'!$A$1:$G$41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<sst xmlns="http://schemas.openxmlformats.org/spreadsheetml/2006/main" count="55" uniqueCount="46">
  <si>
    <t xml:space="preserve">Wasserschlosspark Untersiggenthal</t>
  </si>
  <si>
    <t xml:space="preserve">Budgetplanung &amp; Verkaufswert-Ermittlung (Residualwert) · Eigentümerin und Kreditnehmerin: Aarvia Immobilien AG · Entwicklung: Urbanstreet AG</t>
  </si>
  <si>
    <t xml:space="preserve">1. Budgetplanung  (+ 24 Monate)</t>
  </si>
  <si>
    <t xml:space="preserve">Baufeld</t>
  </si>
  <si>
    <t xml:space="preserve">Projekt</t>
  </si>
  <si>
    <t xml:space="preserve">Betrag (Mio CHF)</t>
  </si>
  <si>
    <t xml:space="preserve">Bemerkung</t>
  </si>
  <si>
    <t xml:space="preserve">A</t>
  </si>
  <si>
    <t xml:space="preserve">Villette I</t>
  </si>
  <si>
    <t xml:space="preserve">GP + FPL</t>
  </si>
  <si>
    <t xml:space="preserve">B</t>
  </si>
  <si>
    <t xml:space="preserve">Concierge (Spitex Umbau)</t>
  </si>
  <si>
    <t xml:space="preserve">D</t>
  </si>
  <si>
    <t xml:space="preserve">Campus</t>
  </si>
  <si>
    <t xml:space="preserve">GP + TU-Offerte</t>
  </si>
  <si>
    <t xml:space="preserve">C</t>
  </si>
  <si>
    <t xml:space="preserve">Villette II</t>
  </si>
  <si>
    <t xml:space="preserve">Annahme ohne Gestaltungsplan</t>
  </si>
  <si>
    <t xml:space="preserve">Zwischentotal</t>
  </si>
  <si>
    <t xml:space="preserve">Nebenkosten (NK)</t>
  </si>
  <si>
    <t xml:space="preserve">Annahme</t>
  </si>
  <si>
    <t xml:space="preserve">Total Budget</t>
  </si>
  <si>
    <t xml:space="preserve">Quelle: handschriftliche Notiz „Budgetplanung + 24M“. GP = Gestaltungsplan, FPL = Fachplanerleistung (Annahme), TU = Totalunternehmer.</t>
  </si>
  <si>
    <t xml:space="preserve">2. Verkaufswert aktuell — Herleitung (Residualwert, Stand 30.09.2026)</t>
  </si>
  <si>
    <t xml:space="preserve">Wert nach Fertigstellung (Mio CHF)</t>
  </si>
  <si>
    <t xml:space="preserve">Erstellungskosten inkl. Planung (Mio CHF)</t>
  </si>
  <si>
    <t xml:space="preserve">Volumen (m³)</t>
  </si>
  <si>
    <t xml:space="preserve">Masterplan + NK + VK + Zins (Mio CHF)</t>
  </si>
  <si>
    <t xml:space="preserve">Residualwert (Mio CHF)</t>
  </si>
  <si>
    <t xml:space="preserve">Concierge ACE + Spitex Umbau</t>
  </si>
  <si>
    <t xml:space="preserve">Campus Small + Campus Medium</t>
  </si>
  <si>
    <t xml:space="preserve">Total Baufelder</t>
  </si>
  <si>
    <t xml:space="preserve">Nebenkosten Planung arealweit</t>
  </si>
  <si>
    <t xml:space="preserve">Finanzierungskosten Bauphase 2026–2031 (Zinsen Planungs- und Baukredit)</t>
  </si>
  <si>
    <t xml:space="preserve">Residualwert vor Risiko und Gewinn</t>
  </si>
  <si>
    <t xml:space="preserve">Landwert per heute (Sacheinlage, Ertragswert-Basis)</t>
  </si>
  <si>
    <t xml:space="preserve">Risiko- und Gewinnmarge der Entwicklung</t>
  </si>
  <si>
    <t xml:space="preserve">Wert nach Fertigstellung = Verkaufserlös netto nach 2.5 % Vertriebskosten (A: Villette I 35.1 Mio brutto gemäss Wohnungsspiegel 14.08.2026, C: Villette II 77.0 Mio) bzw. Ertragswert der Renditebewertung (B, D). Erstellungskosten Villette I gemäss Kostenvoranschlag Rev. 2 vom 17.09.2026 (BKP 1–8 inkl. MWST, 22.7 Mio inkl. Planungsbudget); übrige Phasen nach Volumen (UG CHF 500/m³, oberirdisch Kennwert je Baufeld) inkl. Planungsbudget der Phase gemäss Abschnitt 1.</t>
  </si>
  <si>
    <t xml:space="preserve">Residualwert = Wert nach Fertigstellung − Erstellungskosten − (Masterplan + NK + VK + Zins). Volumen gemäss Kennzahlen Wasserschlosspark nach Masterplan ACE (GV oi + ui, Stand 28.09.2026). Das Land wird zum Residualwert auf Ertragswert-Basis (46.1 Mio, tieferer Wert) als Sacheinlage in die Finanzierung eingebracht.</t>
  </si>
  <si>
    <t xml:space="preserve">Plausibilisierung Villette I: Verkaufserlös und Erstellungskosten der Etappe 1 entsprechen den detaillierten Grundlagen (Wohnungsspiegel bzw. Kostenvoranschlag); die Hochrechnung (30.0 / 19.5 Mio) wurde am 30.09.2026 ersetzt. Für Villette II wäre der Wohnungsspiegel-Ansatz (9'700 CHF/m² HNF) mit 70.3 Mio tiefer als die angesetzten 77.0 Mio.</t>
  </si>
  <si>
    <t xml:space="preserve">Quelle: Finanzierungsantrag Wasserschlosspark, Urbanstreet AG, Berechnungsmodell Stand 30.09.2026 (Blätter 01 Annahmen, 03 Investitionen, 05 Residualwert und Marge).</t>
  </si>
  <si>
    <t xml:space="preserve">WERT NACH FERTIGSTELLUNG</t>
  </si>
  <si>
    <t xml:space="preserve">ERSTELLUNGSKOSTEN INKL. PLANUNG</t>
  </si>
  <si>
    <t xml:space="preserve">LANDWERT PER HEUTE (SACHEINLAGE)</t>
  </si>
  <si>
    <t xml:space="preserve">Urbanstreet AG · Gustav-Siber-Weg 4 · CH-8700 Küsnacht · +41 44 268 18 00</t>
  </si>
  <si>
    <t xml:space="preserve">Vertraulich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</si>
</sst>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"/>
    <numFmt numFmtId="166" formatCode="#,##0"/>
    <numFmt numFmtId="167" formatCode="#,##0.0;\−#,##0.0"/>
    <numFmt numFmtId="168" formatCode="#,##0.0&quot; Mio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D3F42"/>
      <name val="Arial"/>
      <family val="0"/>
      <charset val="1"/>
    </font>
    <font>
      <i val="true"/>
      <sz val="10"/>
      <color rgb="FF83868A"/>
      <name val="Arial"/>
      <family val="0"/>
      <charset val="1"/>
    </font>
    <font>
      <b val="true"/>
      <sz val="12"/>
      <color rgb="FF3D3F4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3D3F42"/>
      <name val="Arial"/>
      <family val="0"/>
      <charset val="1"/>
    </font>
    <font>
      <b val="true"/>
      <sz val="10"/>
      <color rgb="FF3D3F42"/>
      <name val="Arial"/>
      <family val="0"/>
      <charset val="1"/>
    </font>
    <font>
      <i val="true"/>
      <sz val="8"/>
      <color rgb="FF83868A"/>
      <name val="Arial"/>
      <family val="0"/>
      <charset val="1"/>
    </font>
    <font>
      <b val="true"/>
      <sz val="8"/>
      <color rgb="FF83868A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6"/>
      <color rgb="FF3D3F42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8"/>
      <color rgb="FF8386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8B9D6F"/>
        <bgColor rgb="FF83868A"/>
      </patternFill>
    </fill>
    <fill>
      <patternFill patternType="solid">
        <fgColor rgb="FF3D3F42"/>
        <bgColor rgb="FF333300"/>
      </patternFill>
    </fill>
    <fill>
      <patternFill patternType="solid">
        <fgColor rgb="FFF5F5F5"/>
        <bgColor rgb="FFFFFFFF"/>
      </patternFill>
    </fill>
    <fill>
      <patternFill patternType="solid">
        <fgColor rgb="FFE7EBE1"/>
        <bgColor rgb="FFF5F5F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8B9D6F"/>
      </top>
      <bottom style="thin">
        <color rgb="FF8B9D6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3868A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B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B9D6F"/>
      <rgbColor rgb="FF003366"/>
      <rgbColor rgb="FF339966"/>
      <rgbColor rgb="FF003300"/>
      <rgbColor rgb="FF333300"/>
      <rgbColor rgb="FF993300"/>
      <rgbColor rgb="FF993366"/>
      <rgbColor rgb="FF333399"/>
      <rgbColor rgb="FF3D3F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178560</xdr:colOff>
      <xdr:row>2</xdr:row>
      <xdr:rowOff>142200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42320" cy="59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178920</xdr:colOff>
      <xdr:row>2</xdr:row>
      <xdr:rowOff>142560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74268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8"/>
    <col collapsed="false" customWidth="true" hidden="false" outlineLevel="0" max="3" min="3" style="1" width="15"/>
    <col collapsed="false" customWidth="true" hidden="false" outlineLevel="0" max="4" min="4" style="1" width="32"/>
    <col collapsed="false" customWidth="true" hidden="false" outlineLevel="0" max="5" min="5" style="1" width="13"/>
    <col collapsed="false" customWidth="true" hidden="false" outlineLevel="0" max="6" min="6" style="1" width="20"/>
    <col collapsed="false" customWidth="true" hidden="false" outlineLevel="0" max="7" min="7" style="1" width="17"/>
  </cols>
  <sheetData>
    <row r="1" customFormat="false" ht="18" hidden="false" customHeight="true" outlineLevel="0" collapsed="false">
      <c r="C1" s="2" t="s">
        <v>0</v>
      </c>
      <c r="D1" s="2"/>
      <c r="E1" s="2"/>
      <c r="F1" s="2"/>
      <c r="G1" s="2"/>
    </row>
    <row r="2" customFormat="false" ht="18" hidden="false" customHeight="true" outlineLevel="0" collapsed="false">
      <c r="C2" s="3" t="s">
        <v>1</v>
      </c>
      <c r="D2" s="3"/>
      <c r="E2" s="3"/>
      <c r="F2" s="3"/>
      <c r="G2" s="3"/>
    </row>
    <row r="3" customFormat="false" ht="18" hidden="false" customHeight="true" outlineLevel="0" collapsed="false"/>
    <row r="4" customFormat="false" ht="3" hidden="false" customHeight="true" outlineLevel="0" collapsed="false">
      <c r="A4" s="4"/>
      <c r="B4" s="4"/>
      <c r="C4" s="4"/>
      <c r="D4" s="4"/>
      <c r="E4" s="4"/>
      <c r="F4" s="4"/>
      <c r="G4" s="4"/>
    </row>
    <row r="6" customFormat="false" ht="19.5" hidden="false" customHeight="true" outlineLevel="0" collapsed="false">
      <c r="A6" s="5" t="s">
        <v>2</v>
      </c>
      <c r="B6" s="5"/>
      <c r="C6" s="5"/>
      <c r="D6" s="5"/>
      <c r="E6" s="5"/>
      <c r="F6" s="5"/>
      <c r="G6" s="5"/>
    </row>
    <row r="7" customFormat="false" ht="25.5" hidden="false" customHeight="true" outlineLevel="0" collapsed="false">
      <c r="A7" s="6" t="s">
        <v>3</v>
      </c>
      <c r="B7" s="6" t="s">
        <v>4</v>
      </c>
      <c r="C7" s="7" t="s">
        <v>5</v>
      </c>
      <c r="D7" s="7" t="s">
        <v>6</v>
      </c>
      <c r="E7" s="7"/>
      <c r="F7" s="7"/>
      <c r="G7" s="7"/>
    </row>
    <row r="8" customFormat="false" ht="15" hidden="false" customHeight="true" outlineLevel="0" collapsed="false">
      <c r="A8" s="8" t="s">
        <v>7</v>
      </c>
      <c r="B8" s="8" t="s">
        <v>8</v>
      </c>
      <c r="C8" s="9" t="n">
        <v>3.5</v>
      </c>
      <c r="D8" s="10" t="s">
        <v>9</v>
      </c>
    </row>
    <row r="9" customFormat="false" ht="15" hidden="false" customHeight="true" outlineLevel="0" collapsed="false">
      <c r="A9" s="11" t="s">
        <v>10</v>
      </c>
      <c r="B9" s="11" t="s">
        <v>11</v>
      </c>
      <c r="C9" s="12" t="n">
        <v>2.5</v>
      </c>
      <c r="D9" s="13" t="s">
        <v>9</v>
      </c>
    </row>
    <row r="10" customFormat="false" ht="15" hidden="false" customHeight="true" outlineLevel="0" collapsed="false">
      <c r="A10" s="8" t="s">
        <v>12</v>
      </c>
      <c r="B10" s="8" t="s">
        <v>13</v>
      </c>
      <c r="C10" s="9" t="n">
        <v>2</v>
      </c>
      <c r="D10" s="10" t="s">
        <v>14</v>
      </c>
    </row>
    <row r="11" customFormat="false" ht="15" hidden="false" customHeight="true" outlineLevel="0" collapsed="false">
      <c r="A11" s="11" t="s">
        <v>15</v>
      </c>
      <c r="B11" s="11" t="s">
        <v>16</v>
      </c>
      <c r="C11" s="12" t="n">
        <v>0.5</v>
      </c>
      <c r="D11" s="13" t="s">
        <v>17</v>
      </c>
    </row>
    <row r="12" customFormat="false" ht="15" hidden="false" customHeight="true" outlineLevel="0" collapsed="false">
      <c r="A12" s="14"/>
      <c r="B12" s="14" t="s">
        <v>18</v>
      </c>
      <c r="C12" s="15" t="n">
        <f aca="false">SUM(C8:C11)</f>
        <v>8.5</v>
      </c>
      <c r="D12" s="14"/>
    </row>
    <row r="13" customFormat="false" ht="15" hidden="false" customHeight="true" outlineLevel="0" collapsed="false">
      <c r="A13" s="11"/>
      <c r="B13" s="11" t="s">
        <v>19</v>
      </c>
      <c r="C13" s="12" t="n">
        <v>1.5</v>
      </c>
      <c r="D13" s="13" t="s">
        <v>20</v>
      </c>
    </row>
    <row r="14" customFormat="false" ht="15" hidden="false" customHeight="true" outlineLevel="0" collapsed="false">
      <c r="A14" s="14"/>
      <c r="B14" s="14" t="s">
        <v>21</v>
      </c>
      <c r="C14" s="15" t="n">
        <f aca="false">C12+C13</f>
        <v>10</v>
      </c>
      <c r="D14" s="14"/>
    </row>
    <row r="16" customFormat="false" ht="13.5" hidden="false" customHeight="true" outlineLevel="0" collapsed="false">
      <c r="A16" s="16" t="s">
        <v>22</v>
      </c>
      <c r="B16" s="16"/>
      <c r="C16" s="16"/>
      <c r="D16" s="16"/>
      <c r="E16" s="16"/>
      <c r="F16" s="16"/>
      <c r="G16" s="16"/>
    </row>
    <row r="18" customFormat="false" ht="19.5" hidden="false" customHeight="true" outlineLevel="0" collapsed="false">
      <c r="A18" s="5" t="s">
        <v>23</v>
      </c>
      <c r="B18" s="5"/>
      <c r="C18" s="5"/>
      <c r="D18" s="5"/>
      <c r="E18" s="5"/>
      <c r="F18" s="5"/>
      <c r="G18" s="5"/>
    </row>
    <row r="19" customFormat="false" ht="37.5" hidden="false" customHeight="true" outlineLevel="0" collapsed="false">
      <c r="A19" s="6" t="s">
        <v>3</v>
      </c>
      <c r="B19" s="6" t="s">
        <v>4</v>
      </c>
      <c r="C19" s="7" t="s">
        <v>24</v>
      </c>
      <c r="D19" s="7" t="s">
        <v>25</v>
      </c>
      <c r="E19" s="7" t="s">
        <v>26</v>
      </c>
      <c r="F19" s="7" t="s">
        <v>27</v>
      </c>
      <c r="G19" s="7" t="s">
        <v>28</v>
      </c>
    </row>
    <row r="20" customFormat="false" ht="15" hidden="false" customHeight="true" outlineLevel="0" collapsed="false">
      <c r="A20" s="8" t="s">
        <v>7</v>
      </c>
      <c r="B20" s="8" t="s">
        <v>8</v>
      </c>
      <c r="C20" s="9" t="n">
        <v>34.183188</v>
      </c>
      <c r="D20" s="9" t="n">
        <v>22.7</v>
      </c>
      <c r="E20" s="17" t="n">
        <v>31361</v>
      </c>
      <c r="F20" s="9" t="n">
        <v>0</v>
      </c>
      <c r="G20" s="9" t="n">
        <f aca="false">C20-D20-F20</f>
        <v>11.483188</v>
      </c>
    </row>
    <row r="21" customFormat="false" ht="15" hidden="false" customHeight="true" outlineLevel="0" collapsed="false">
      <c r="A21" s="8" t="s">
        <v>10</v>
      </c>
      <c r="B21" s="8" t="s">
        <v>29</v>
      </c>
      <c r="C21" s="9" t="n">
        <v>35.84066288</v>
      </c>
      <c r="D21" s="9" t="n">
        <v>23.842123</v>
      </c>
      <c r="E21" s="17" t="n">
        <v>39944</v>
      </c>
      <c r="F21" s="9" t="n">
        <v>0</v>
      </c>
      <c r="G21" s="9" t="n">
        <f aca="false">C21-D21-F21</f>
        <v>11.99853988</v>
      </c>
    </row>
    <row r="22" customFormat="false" ht="15" hidden="false" customHeight="true" outlineLevel="0" collapsed="false">
      <c r="A22" s="8" t="s">
        <v>12</v>
      </c>
      <c r="B22" s="8" t="s">
        <v>30</v>
      </c>
      <c r="C22" s="9" t="n">
        <v>37.05083707</v>
      </c>
      <c r="D22" s="9" t="n">
        <v>27.263728</v>
      </c>
      <c r="E22" s="17" t="n">
        <v>49102</v>
      </c>
      <c r="F22" s="9" t="n">
        <v>0</v>
      </c>
      <c r="G22" s="9" t="n">
        <f aca="false">C22-D22-F22</f>
        <v>9.78710907</v>
      </c>
    </row>
    <row r="23" customFormat="false" ht="15" hidden="false" customHeight="true" outlineLevel="0" collapsed="false">
      <c r="A23" s="8" t="s">
        <v>15</v>
      </c>
      <c r="B23" s="8" t="s">
        <v>16</v>
      </c>
      <c r="C23" s="9" t="n">
        <v>77</v>
      </c>
      <c r="D23" s="9" t="n">
        <v>38.582833</v>
      </c>
      <c r="E23" s="17" t="n">
        <v>52533</v>
      </c>
      <c r="F23" s="9" t="n">
        <v>7</v>
      </c>
      <c r="G23" s="9" t="n">
        <f aca="false">C23-D23-F23</f>
        <v>31.417167</v>
      </c>
    </row>
    <row r="24" customFormat="false" ht="15" hidden="false" customHeight="true" outlineLevel="0" collapsed="false">
      <c r="A24" s="14"/>
      <c r="B24" s="14" t="s">
        <v>31</v>
      </c>
      <c r="C24" s="15" t="n">
        <f aca="false">SUM(C20:C23)</f>
        <v>184.07468795</v>
      </c>
      <c r="D24" s="15" t="n">
        <f aca="false">SUM(D20:D23)</f>
        <v>112.388684</v>
      </c>
      <c r="E24" s="18" t="n">
        <f aca="false">SUM(E20:E23)</f>
        <v>172940</v>
      </c>
      <c r="F24" s="15" t="n">
        <f aca="false">SUM(F20:F23)</f>
        <v>7</v>
      </c>
      <c r="G24" s="15" t="n">
        <f aca="false">SUM(G20:G23)</f>
        <v>64.68600395</v>
      </c>
    </row>
    <row r="25" customFormat="false" ht="15" hidden="false" customHeight="true" outlineLevel="0" collapsed="false">
      <c r="A25" s="8"/>
      <c r="B25" s="19" t="s">
        <v>32</v>
      </c>
      <c r="C25" s="19"/>
      <c r="D25" s="19"/>
      <c r="E25" s="19"/>
      <c r="F25" s="19"/>
      <c r="G25" s="20" t="n">
        <v>-1.5</v>
      </c>
    </row>
    <row r="26" customFormat="false" ht="15" hidden="false" customHeight="true" outlineLevel="0" collapsed="false">
      <c r="A26" s="8"/>
      <c r="B26" s="19" t="s">
        <v>33</v>
      </c>
      <c r="C26" s="19"/>
      <c r="D26" s="19"/>
      <c r="E26" s="19"/>
      <c r="F26" s="19"/>
      <c r="G26" s="20" t="n">
        <v>-4.870806438</v>
      </c>
    </row>
    <row r="27" customFormat="false" ht="15" hidden="false" customHeight="true" outlineLevel="0" collapsed="false">
      <c r="A27" s="14"/>
      <c r="B27" s="14" t="s">
        <v>34</v>
      </c>
      <c r="C27" s="14"/>
      <c r="D27" s="14"/>
      <c r="E27" s="14"/>
      <c r="F27" s="14"/>
      <c r="G27" s="21" t="n">
        <f aca="false">G24+G25+G26</f>
        <v>58.315197512</v>
      </c>
    </row>
    <row r="28" customFormat="false" ht="15" hidden="false" customHeight="true" outlineLevel="0" collapsed="false">
      <c r="A28" s="8"/>
      <c r="B28" s="19" t="s">
        <v>35</v>
      </c>
      <c r="C28" s="19"/>
      <c r="D28" s="19"/>
      <c r="E28" s="19"/>
      <c r="F28" s="19"/>
      <c r="G28" s="20" t="n">
        <v>-46.101459</v>
      </c>
    </row>
    <row r="29" customFormat="false" ht="15" hidden="false" customHeight="true" outlineLevel="0" collapsed="false">
      <c r="A29" s="14"/>
      <c r="B29" s="14" t="s">
        <v>36</v>
      </c>
      <c r="C29" s="14"/>
      <c r="D29" s="14"/>
      <c r="E29" s="14"/>
      <c r="F29" s="14"/>
      <c r="G29" s="21" t="n">
        <f aca="false">G27+G28</f>
        <v>12.213738512</v>
      </c>
    </row>
    <row r="30" customFormat="false" ht="15" hidden="false" customHeight="true" outlineLevel="0" collapsed="false"/>
    <row r="31" customFormat="false" ht="13.5" hidden="false" customHeight="true" outlineLevel="0" collapsed="false">
      <c r="A31" s="16" t="s">
        <v>37</v>
      </c>
      <c r="B31" s="16"/>
      <c r="C31" s="16"/>
      <c r="D31" s="16"/>
      <c r="E31" s="16"/>
      <c r="F31" s="16"/>
      <c r="G31" s="16"/>
    </row>
    <row r="32" customFormat="false" ht="13.5" hidden="false" customHeight="true" outlineLevel="0" collapsed="false">
      <c r="A32" s="16" t="s">
        <v>38</v>
      </c>
      <c r="B32" s="16"/>
      <c r="C32" s="16"/>
      <c r="D32" s="16"/>
      <c r="E32" s="16"/>
      <c r="F32" s="16"/>
      <c r="G32" s="16"/>
    </row>
    <row r="33" customFormat="false" ht="13.5" hidden="false" customHeight="true" outlineLevel="0" collapsed="false">
      <c r="A33" s="16" t="s">
        <v>39</v>
      </c>
      <c r="B33" s="16"/>
      <c r="C33" s="16"/>
      <c r="D33" s="16"/>
      <c r="E33" s="16"/>
      <c r="F33" s="16"/>
      <c r="G33" s="16"/>
    </row>
    <row r="34" customFormat="false" ht="13.5" hidden="false" customHeight="true" outlineLevel="0" collapsed="false">
      <c r="A34" s="16" t="s">
        <v>40</v>
      </c>
      <c r="B34" s="16"/>
      <c r="C34" s="16"/>
      <c r="D34" s="16"/>
      <c r="E34" s="16"/>
      <c r="F34" s="16"/>
      <c r="G34" s="16"/>
    </row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>
      <c r="B37" s="22" t="s">
        <v>41</v>
      </c>
      <c r="C37" s="22"/>
      <c r="D37" s="22" t="s">
        <v>42</v>
      </c>
      <c r="E37" s="22"/>
      <c r="F37" s="23" t="s">
        <v>43</v>
      </c>
      <c r="G37" s="23"/>
    </row>
    <row r="38" customFormat="false" ht="27.75" hidden="false" customHeight="true" outlineLevel="0" collapsed="false">
      <c r="B38" s="24" t="n">
        <f aca="false">C24</f>
        <v>184.07468795</v>
      </c>
      <c r="C38" s="24"/>
      <c r="D38" s="24" t="n">
        <f aca="false">D24</f>
        <v>112.388684</v>
      </c>
      <c r="E38" s="24"/>
      <c r="F38" s="25" t="n">
        <f aca="false">-G28</f>
        <v>46.101459</v>
      </c>
      <c r="G38" s="25"/>
    </row>
    <row r="39" customFormat="false" ht="15" hidden="false" customHeight="true" outlineLevel="0" collapsed="false"/>
    <row r="40" customFormat="false" ht="15" hidden="false" customHeight="true" outlineLevel="0" collapsed="false"/>
    <row r="41" customFormat="false" ht="15" hidden="false" customHeight="true" outlineLevel="0" collapsed="false">
      <c r="A41" s="26" t="s">
        <v>44</v>
      </c>
      <c r="B41" s="26"/>
      <c r="C41" s="26"/>
      <c r="D41" s="26"/>
      <c r="E41" s="26"/>
      <c r="F41" s="27" t="s">
        <v>45</v>
      </c>
    </row>
    <row r="42" customFormat="false" ht="15" hidden="false" customHeight="true" outlineLevel="0" collapsed="false"/>
    <row r="43" customFormat="false" ht="15" hidden="false" customHeight="true" outlineLevel="0" collapsed="false"/>
    <row r="44" customFormat="false" ht="15" hidden="false" customHeight="true" outlineLevel="0" collapsed="false"/>
  </sheetData>
  <mergeCells count="21">
    <mergeCell ref="C1:G1"/>
    <mergeCell ref="C2:G2"/>
    <mergeCell ref="A6:G6"/>
    <mergeCell ref="A16:G16"/>
    <mergeCell ref="A18:G18"/>
    <mergeCell ref="B25:F25"/>
    <mergeCell ref="B26:F26"/>
    <mergeCell ref="B27:F27"/>
    <mergeCell ref="B28:F28"/>
    <mergeCell ref="B29:F29"/>
    <mergeCell ref="A31:G31"/>
    <mergeCell ref="A32:G32"/>
    <mergeCell ref="A33:G33"/>
    <mergeCell ref="A34:G34"/>
    <mergeCell ref="B37:C37"/>
    <mergeCell ref="D37:E37"/>
    <mergeCell ref="F37:G37"/>
    <mergeCell ref="B38:C38"/>
    <mergeCell ref="D38:E38"/>
    <mergeCell ref="F38:G38"/>
    <mergeCell ref="A41:E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2026-08-25T15:32:49Z</dcterms:created>
  <dc:creator>openpyxl</dc:creator>
  <dc:description/>
  <dc:language>en-US</dc:language>
  <cp:lastModifiedBy/>
  <dcterms:modified xsi:type="dcterms:W3CDTF">2026-09-30T16:18:29Z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