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Übersicht" sheetId="1" r:id="rId4"/>
    <sheet state="visible" name="Villette Wohnungsspiegel" sheetId="2" r:id="rId5"/>
  </sheets>
  <definedNames/>
  <calcPr/>
  <extLst>
    <ext uri="GoogleSheetsCustomDataVersion2">
      <go:sheetsCustomData xmlns:go="http://customooxmlschemas.google.com/" r:id="rId6" roundtripDataChecksum="8TWzwQq6AZsRYm+mr/WjiMgLPynkM1ufqLkWPHrQEqA="/>
    </ext>
  </extLst>
</workbook>
</file>

<file path=xl/sharedStrings.xml><?xml version="1.0" encoding="utf-8"?>
<sst xmlns="http://schemas.openxmlformats.org/spreadsheetml/2006/main" count="171" uniqueCount="90">
  <si>
    <t>Villette — Wohnungsspiegel mit Verkaufspreisen</t>
  </si>
  <si>
    <t>Villette — Verkaufserlösberechnung</t>
  </si>
  <si>
    <t>Urbanstreet AG · 24 Eigentumswohnungen · Steigstrasse 22/24/26/28, 5417 Untersiggenthal</t>
  </si>
  <si>
    <t>Grundlage: CAD-Raumstempel Villette Wohnungsspiegel, Planstand 14.08.2026 · HNF gemäss SIA 416 (ohne Loggia)</t>
  </si>
  <si>
    <t>Urbanstreet AG · Steigstrasse 22/24/26/28 (a/b), 5417 Untersiggenthal · Grundlage: CAD-Raumstempel, Planstand 14.08.2026</t>
  </si>
  <si>
    <t xml:space="preserve">  Parameter</t>
  </si>
  <si>
    <t xml:space="preserve">  Annahmen (veränderbar)</t>
  </si>
  <si>
    <t>Verkaufspreis STWEG</t>
  </si>
  <si>
    <t>Preis pro Parkplatz</t>
  </si>
  <si>
    <t>Nr.</t>
  </si>
  <si>
    <t>Block</t>
  </si>
  <si>
    <t>Haus/
Whg.-Nr.</t>
  </si>
  <si>
    <t>Typ</t>
  </si>
  <si>
    <t>Geschoss</t>
  </si>
  <si>
    <t>HNF
(m², SIA 416)</t>
  </si>
  <si>
    <t>Loggia 01
(m², Info)</t>
  </si>
  <si>
    <t>Sitzplatz
(m²)</t>
  </si>
  <si>
    <t>Loggia 02
(m²)</t>
  </si>
  <si>
    <t>Terrasse
(m²)</t>
  </si>
  <si>
    <t>Aussennutz-
fläche total (m²)</t>
  </si>
  <si>
    <t>Park-
plätze</t>
  </si>
  <si>
    <t>Preis o. Parkplatz
(CHF/m²)</t>
  </si>
  <si>
    <t>Preis inkl. Parkplatz
(CHF/m²)</t>
  </si>
  <si>
    <t>(beide steuerbar im Blatt 'Villette Wohnungsspiegel')</t>
  </si>
  <si>
    <t>Verkaufserlös
inkl. Parkplatz (CHF)</t>
  </si>
  <si>
    <t xml:space="preserve">  Parkplätze</t>
  </si>
  <si>
    <t>Kennzahl</t>
  </si>
  <si>
    <t>Block A</t>
  </si>
  <si>
    <t>Wert</t>
  </si>
  <si>
    <t>Einheit</t>
  </si>
  <si>
    <t>Steigstrasse 26a</t>
  </si>
  <si>
    <t>Anzahl Parkplätze Villette total</t>
  </si>
  <si>
    <t>Stk.</t>
  </si>
  <si>
    <t>Gesamtwert Parkplätze (bereits im Verkaufserlös enthalten)</t>
  </si>
  <si>
    <t>CHF</t>
  </si>
  <si>
    <t xml:space="preserve">  Preisvergleich pro m² — mit/ohne Parkplatz-Anteil</t>
  </si>
  <si>
    <t>Ø Preis pro m² HNF — ohne Parkplatz-Anteil</t>
  </si>
  <si>
    <t>26a1</t>
  </si>
  <si>
    <t>4.5 Zi.-Whg.</t>
  </si>
  <si>
    <t>Erdgeschoss</t>
  </si>
  <si>
    <t>CHF/m²</t>
  </si>
  <si>
    <t>Preis pro m² HNF — inkl. Parkplatz-Anteil (effektiver Verkaufspreis)</t>
  </si>
  <si>
    <t>Differenz (Parkplatz-Anteil am m²-Preis)</t>
  </si>
  <si>
    <t>26a2</t>
  </si>
  <si>
    <t xml:space="preserve">  Verkauf — Villette (Eigentumswohnungen)</t>
  </si>
  <si>
    <t>1. Obergeschoss</t>
  </si>
  <si>
    <t>26a3</t>
  </si>
  <si>
    <t>3.5 Zi.-Whg.</t>
  </si>
  <si>
    <t>Attika (2. OG)</t>
  </si>
  <si>
    <t>Wohnfläche HNF total (SIA 416)</t>
  </si>
  <si>
    <t>Steigstrasse 26b</t>
  </si>
  <si>
    <t>m²</t>
  </si>
  <si>
    <t>Verkaufserlös total (inkl. Parkplatz)</t>
  </si>
  <si>
    <t>26b1</t>
  </si>
  <si>
    <t>7.5 Zi.-Whg.</t>
  </si>
  <si>
    <t>Anzahl Wohnungen</t>
  </si>
  <si>
    <t>Ø Verkaufserlös / Wohnung</t>
  </si>
  <si>
    <t>26b2</t>
  </si>
  <si>
    <t>26b3</t>
  </si>
  <si>
    <t>Hinweis: Verkauft wird ausschliesslich inkl. Parkplatz zu 9'700 CHF/m² — es gibt keinen separaten Kaufpreis ohne Parkplatz. 'Preis o. Parkplatz' zeigt rein rechnerisch, wie viel vom m²-Preis auf den Parkplatzanteil (55 × 40'000 CHF, total 2.2 Mio. CHF) entfällt. Jede Wohnung erhält 2, grössere Wohnungen (5.5-/7.5-Zi.) grundsätzlich 3 Parkplätze (Ausnahme: eine 5.5-Zi.-Whg. mit 2 PP, damit die Summe 55 ergibt). Detail je Wohnung siehe Blatt 'Villette Wohnungsspiegel'.</t>
  </si>
  <si>
    <t>Block B</t>
  </si>
  <si>
    <t>Steigstrasse 22a</t>
  </si>
  <si>
    <t>22a1</t>
  </si>
  <si>
    <t>22a2</t>
  </si>
  <si>
    <t>22a3</t>
  </si>
  <si>
    <t>Steigstrasse 22b</t>
  </si>
  <si>
    <t>22b1</t>
  </si>
  <si>
    <t>5.5 Zi.-Whg.</t>
  </si>
  <si>
    <t>22b2</t>
  </si>
  <si>
    <t>22b3</t>
  </si>
  <si>
    <t>Block C</t>
  </si>
  <si>
    <t>Steigstrasse 24a</t>
  </si>
  <si>
    <t>24a1</t>
  </si>
  <si>
    <t>24a2</t>
  </si>
  <si>
    <t>24a3</t>
  </si>
  <si>
    <t>Steigstrasse 24b</t>
  </si>
  <si>
    <t>24b1</t>
  </si>
  <si>
    <t>24b2</t>
  </si>
  <si>
    <t>24b3</t>
  </si>
  <si>
    <t>Block D</t>
  </si>
  <si>
    <t>Steigstrasse 28a</t>
  </si>
  <si>
    <t>28a1</t>
  </si>
  <si>
    <t>28a2</t>
  </si>
  <si>
    <t>28a3</t>
  </si>
  <si>
    <t>Steigstrasse 28b</t>
  </si>
  <si>
    <t>28b1</t>
  </si>
  <si>
    <t>28b2</t>
  </si>
  <si>
    <t>28b3</t>
  </si>
  <si>
    <t>TOTAL VILLETTE</t>
  </si>
  <si>
    <t>Hinweis: HNF gemäss SIA 416 (ohne Loggia, normkonform) ist Basis des m²-Preises. Loggia 01, Sitzplatz, Loggia 02, Terrasse sind informativ (Grösse) und nicht separat eingepreist. Jede Wohnung erhält 2 Parkplätze, grössere Wohnungen (5.5-/7.5-Zi.) grundsätzlich 3 – Ausnahme Whg. 28b1 (5.5 Zi.) mit 2 PP, damit die Gesamtzahl 55 Parkplätze ergibt. Verkauft wird nur inkl. Parkplatz zu 9'700 CHF/m² – 'Preis o. Parkplatz' zeigt rein rechnerisch, wie viel vom m²-Preis auf den Parkplatzanteil (40'000 CHF/PP) entfällt.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</si>
</sst>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&quot; CHF/m²&quot;"/>
    <numFmt numFmtId="165" formatCode="#,##0&quot; CHF&quot;"/>
    <numFmt numFmtId="166" formatCode="#,##0.0"/>
  </numFmts>
  <fonts count="10">
    <font>
      <sz val="11.0"/>
      <color theme="1"/>
      <name val="Calibri"/>
      <scheme val="minor"/>
    </font>
    <font>
      <b/>
      <sz val="18.0"/>
      <color rgb="FF3D3F42"/>
      <name val="Calibri"/>
    </font>
    <font>
      <i/>
      <sz val="10.0"/>
      <color rgb="FF83868A"/>
      <name val="Calibri"/>
    </font>
    <font>
      <b/>
      <sz val="11.0"/>
      <color rgb="FFFFFFFF"/>
      <name val="Calibri"/>
    </font>
    <font/>
    <font>
      <b/>
      <sz val="12.0"/>
      <color rgb="FF3D3F42"/>
      <name val="Calibri"/>
    </font>
    <font>
      <b/>
      <sz val="10.0"/>
      <color rgb="FFFFFFFF"/>
      <name val="Calibri"/>
    </font>
    <font>
      <b/>
      <sz val="10.0"/>
      <color rgb="FF3D3F42"/>
      <name val="Calibri"/>
    </font>
    <font>
      <sz val="11.0"/>
      <color theme="1"/>
      <name val="Calibri"/>
    </font>
    <font>
      <sz val="10.0"/>
      <color rgb="FF3D3F42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8B9D6F"/>
        <bgColor rgb="FF8B9D6F"/>
      </patternFill>
    </fill>
    <fill>
      <patternFill patternType="solid">
        <fgColor rgb="FFF3F0DE"/>
        <bgColor rgb="FFF3F0DE"/>
      </patternFill>
    </fill>
    <fill>
      <patternFill patternType="solid">
        <fgColor rgb="FF3D3F42"/>
        <bgColor rgb="FF3D3F42"/>
      </patternFill>
    </fill>
    <fill>
      <patternFill patternType="solid">
        <fgColor rgb="FFE9EDE3"/>
        <bgColor rgb="FFE9EDE3"/>
      </patternFill>
    </fill>
  </fills>
  <borders count="7">
    <border/>
    <border>
      <left/>
      <top/>
      <bottom/>
    </border>
    <border>
      <top/>
      <bottom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top style="thin">
        <color rgb="FFD4D4D4"/>
      </top>
      <bottom style="thin">
        <color rgb="FFD4D4D4"/>
      </bottom>
    </border>
    <border>
      <top style="thin">
        <color rgb="FFD4D4D4"/>
      </top>
      <bottom style="thin">
        <color rgb="FFD4D4D4"/>
      </bottom>
    </border>
    <border>
      <right style="thin">
        <color rgb="FFD4D4D4"/>
      </right>
      <top style="thin">
        <color rgb="FFD4D4D4"/>
      </top>
      <bottom style="thin">
        <color rgb="FFD4D4D4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Border="1" applyFill="1" applyFont="1"/>
    <xf borderId="2" fillId="0" fontId="4" numFmtId="0" xfId="0" applyBorder="1" applyFont="1"/>
    <xf borderId="0" fillId="0" fontId="5" numFmtId="0" xfId="0" applyFont="1"/>
    <xf borderId="3" fillId="3" fontId="5" numFmtId="164" xfId="0" applyAlignment="1" applyBorder="1" applyFill="1" applyFont="1" applyNumberFormat="1">
      <alignment horizontal="center" vertical="center"/>
    </xf>
    <xf borderId="3" fillId="3" fontId="5" numFmtId="165" xfId="0" applyAlignment="1" applyBorder="1" applyFill="1" applyFont="1" applyNumberFormat="1">
      <alignment horizontal="center" vertical="center"/>
    </xf>
    <xf borderId="3" fillId="4" fontId="6" numFmtId="0" xfId="0" applyAlignment="1" applyBorder="1" applyFill="1" applyFont="1">
      <alignment horizontal="center" shrinkToFit="0" vertical="center" wrapText="1"/>
    </xf>
    <xf borderId="3" fillId="0" fontId="5" numFmtId="164" xfId="0" applyAlignment="1" applyBorder="1" applyFont="1" applyNumberFormat="1">
      <alignment horizontal="center" vertical="center"/>
    </xf>
    <xf borderId="3" fillId="0" fontId="5" numFmtId="165" xfId="0" applyAlignment="1" applyBorder="1" applyFont="1" applyNumberFormat="1">
      <alignment horizontal="center" vertical="center"/>
    </xf>
    <xf borderId="3" fillId="5" fontId="7" numFmtId="0" xfId="0" applyAlignment="1" applyBorder="1" applyFill="1" applyFont="1">
      <alignment horizontal="center" vertical="center"/>
    </xf>
    <xf borderId="3" fillId="5" fontId="7" numFmtId="0" xfId="0" applyAlignment="1" applyBorder="1" applyFill="1" applyFont="1">
      <alignment horizontal="left" vertical="center"/>
    </xf>
    <xf borderId="4" fillId="5" fontId="7" numFmtId="0" xfId="0" applyAlignment="1" applyBorder="1" applyFill="1" applyFont="1">
      <alignment horizontal="left" vertical="center"/>
    </xf>
    <xf borderId="5" fillId="0" fontId="4" numFmtId="0" xfId="0" applyBorder="1" applyFont="1"/>
    <xf borderId="3" fillId="0" fontId="8" numFmtId="0" xfId="0" applyBorder="1" applyFont="1"/>
    <xf borderId="6" fillId="0" fontId="4" numFmtId="0" xfId="0" applyBorder="1" applyFont="1"/>
    <xf borderId="3" fillId="5" fontId="7" numFmtId="166" xfId="0" applyAlignment="1" applyBorder="1" applyFill="1" applyFont="1" applyNumberFormat="1">
      <alignment horizontal="right" vertical="center"/>
    </xf>
    <xf borderId="3" fillId="0" fontId="8" numFmtId="1" xfId="0" applyBorder="1" applyFont="1" applyNumberFormat="1"/>
    <xf borderId="3" fillId="5" fontId="7" numFmtId="1" xfId="0" applyAlignment="1" applyBorder="1" applyFill="1" applyFont="1" applyNumberFormat="1">
      <alignment horizontal="center" vertical="center"/>
    </xf>
    <xf borderId="3" fillId="0" fontId="7" numFmtId="165" xfId="0" applyBorder="1" applyFont="1" applyNumberFormat="1"/>
    <xf borderId="3" fillId="5" fontId="7" numFmtId="165" xfId="0" applyAlignment="1" applyBorder="1" applyFill="1" applyFont="1" applyNumberFormat="1">
      <alignment horizontal="right" vertical="center"/>
    </xf>
    <xf borderId="3" fillId="4" fontId="6" numFmtId="165" xfId="0" applyAlignment="1" applyBorder="1" applyFill="1" applyFont="1" applyNumberFormat="1">
      <alignment horizontal="center" shrinkToFit="0" vertical="center" wrapText="1"/>
    </xf>
    <xf borderId="3" fillId="0" fontId="9" numFmtId="0" xfId="0" applyAlignment="1" applyBorder="1" applyFont="1">
      <alignment horizontal="center" vertical="center"/>
    </xf>
    <xf borderId="3" fillId="0" fontId="9" numFmtId="0" xfId="0" applyAlignment="1" applyBorder="1" applyFont="1">
      <alignment horizontal="left" vertical="center"/>
    </xf>
    <xf borderId="3" fillId="0" fontId="8" numFmtId="165" xfId="0" applyBorder="1" applyFont="1" applyNumberFormat="1"/>
    <xf borderId="3" fillId="0" fontId="9" numFmtId="166" xfId="0" applyAlignment="1" applyBorder="1" applyFont="1" applyNumberFormat="1">
      <alignment horizontal="right" vertical="center"/>
    </xf>
    <xf borderId="3" fillId="0" fontId="9" numFmtId="1" xfId="0" applyAlignment="1" applyBorder="1" applyFont="1" applyNumberFormat="1">
      <alignment horizontal="center" vertical="center"/>
    </xf>
    <xf borderId="3" fillId="0" fontId="9" numFmtId="165" xfId="0" applyAlignment="1" applyBorder="1" applyFont="1" applyNumberFormat="1">
      <alignment horizontal="right" vertical="center"/>
    </xf>
    <xf borderId="3" fillId="0" fontId="8" numFmtId="166" xfId="0" applyBorder="1" applyFont="1" applyNumberFormat="1"/>
    <xf borderId="4" fillId="4" fontId="3" numFmtId="0" xfId="0" applyBorder="1" applyFill="1" applyFont="1"/>
    <xf borderId="3" fillId="4" fontId="3" numFmtId="166" xfId="0" applyAlignment="1" applyBorder="1" applyFill="1" applyFont="1" applyNumberFormat="1">
      <alignment horizontal="right" vertical="center"/>
    </xf>
    <xf borderId="3" fillId="4" fontId="3" numFmtId="1" xfId="0" applyAlignment="1" applyBorder="1" applyFill="1" applyFont="1" applyNumberFormat="1">
      <alignment horizontal="center" vertical="center"/>
    </xf>
    <xf borderId="3" fillId="4" fontId="3" numFmtId="165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666750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47700" cy="523875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8.0"/>
    <col customWidth="1" min="2" max="2" width="16.0"/>
    <col customWidth="1" min="3" max="3" width="14.0"/>
    <col customWidth="1" min="4" max="4" width="32.0"/>
    <col customWidth="1" min="5" max="6" width="10.0"/>
  </cols>
  <sheetData>
    <row r="1">
      <c r="C1" s="1" t="s">
        <v>1</v>
      </c>
    </row>
    <row r="2">
      <c r="C2" s="2" t="s">
        <v>2</v>
      </c>
    </row>
    <row r="3">
      <c r="C3" s="2" t="s">
        <v>3</v>
      </c>
    </row>
    <row r="6" ht="19.5" customHeight="1">
      <c r="A6" s="3" t="s">
        <v>5</v>
      </c>
      <c r="B6" s="4"/>
      <c r="C6" s="4"/>
      <c r="D6" s="4"/>
      <c r="E6" s="4"/>
      <c r="F6" s="4"/>
    </row>
    <row r="7">
      <c r="A7" s="5" t="s">
        <v>7</v>
      </c>
      <c r="C7" s="9">
        <f>'Villette Wohnungsspiegel'!$E$5</f>
        <v>9700</v>
      </c>
    </row>
    <row r="8">
      <c r="A8" s="5" t="s">
        <v>8</v>
      </c>
      <c r="C8" s="10">
        <f>'Villette Wohnungsspiegel'!$E$6</f>
        <v>40000</v>
      </c>
      <c r="D8" s="2" t="s">
        <v>23</v>
      </c>
    </row>
    <row r="10" ht="19.5" customHeight="1">
      <c r="A10" s="3" t="s">
        <v>25</v>
      </c>
      <c r="B10" s="4"/>
      <c r="C10" s="4"/>
      <c r="D10" s="4"/>
      <c r="E10" s="4"/>
      <c r="F10" s="4"/>
    </row>
    <row r="11" ht="31.5" customHeight="1">
      <c r="A11" s="8" t="s">
        <v>26</v>
      </c>
      <c r="B11" s="8" t="s">
        <v>28</v>
      </c>
      <c r="C11" s="8" t="s">
        <v>29</v>
      </c>
      <c r="D11" s="8"/>
      <c r="E11" s="8"/>
      <c r="F11" s="8"/>
    </row>
    <row r="12">
      <c r="A12" s="15" t="s">
        <v>31</v>
      </c>
      <c r="B12" s="18">
        <f>'Villette Wohnungsspiegel'!$L$41</f>
        <v>55</v>
      </c>
      <c r="C12" s="15" t="s">
        <v>32</v>
      </c>
    </row>
    <row r="13">
      <c r="A13" s="15" t="s">
        <v>33</v>
      </c>
      <c r="B13" s="20">
        <f>B12*'Villette Wohnungsspiegel'!$E$6</f>
        <v>2200000</v>
      </c>
      <c r="C13" s="15" t="s">
        <v>34</v>
      </c>
    </row>
    <row r="15" ht="19.5" customHeight="1">
      <c r="A15" s="3" t="s">
        <v>35</v>
      </c>
      <c r="B15" s="4"/>
      <c r="C15" s="4"/>
      <c r="D15" s="4"/>
      <c r="E15" s="4"/>
      <c r="F15" s="4"/>
    </row>
    <row r="16" ht="31.5" customHeight="1">
      <c r="A16" s="8" t="s">
        <v>26</v>
      </c>
      <c r="B16" s="22" t="s">
        <v>28</v>
      </c>
      <c r="C16" s="8" t="s">
        <v>29</v>
      </c>
      <c r="D16" s="8"/>
      <c r="E16" s="8"/>
      <c r="F16" s="8"/>
    </row>
    <row r="17">
      <c r="A17" s="15" t="s">
        <v>36</v>
      </c>
      <c r="B17" s="25">
        <f>'Villette Wohnungsspiegel'!$M$41</f>
        <v>9091.323595</v>
      </c>
      <c r="C17" s="15" t="s">
        <v>40</v>
      </c>
    </row>
    <row r="18">
      <c r="A18" s="15" t="s">
        <v>41</v>
      </c>
      <c r="B18" s="20">
        <f>'Villette Wohnungsspiegel'!$E$5</f>
        <v>9700</v>
      </c>
      <c r="C18" s="15" t="s">
        <v>40</v>
      </c>
    </row>
    <row r="19">
      <c r="A19" s="15" t="s">
        <v>42</v>
      </c>
      <c r="B19" s="25">
        <f>B18-B17</f>
        <v>608.6764055</v>
      </c>
      <c r="C19" s="15" t="s">
        <v>40</v>
      </c>
    </row>
    <row r="21" ht="19.5" customHeight="1">
      <c r="A21" s="3" t="s">
        <v>44</v>
      </c>
      <c r="B21" s="4"/>
      <c r="C21" s="4"/>
      <c r="D21" s="4"/>
      <c r="E21" s="4"/>
      <c r="F21" s="4"/>
    </row>
    <row r="22" ht="31.5" customHeight="1">
      <c r="A22" s="8" t="s">
        <v>26</v>
      </c>
      <c r="B22" s="8" t="s">
        <v>28</v>
      </c>
      <c r="C22" s="8" t="s">
        <v>29</v>
      </c>
      <c r="D22" s="8"/>
      <c r="E22" s="8"/>
      <c r="F22" s="8"/>
    </row>
    <row r="23" ht="15.75" customHeight="1">
      <c r="A23" s="15" t="s">
        <v>49</v>
      </c>
      <c r="B23" s="29">
        <f>'Villette Wohnungsspiegel'!$F$41</f>
        <v>3614.4</v>
      </c>
      <c r="C23" s="15" t="s">
        <v>51</v>
      </c>
    </row>
    <row r="24" ht="15.75" customHeight="1">
      <c r="A24" s="15" t="s">
        <v>52</v>
      </c>
      <c r="B24" s="20">
        <f>'Villette Wohnungsspiegel'!$O$41</f>
        <v>35059680</v>
      </c>
      <c r="C24" s="15" t="s">
        <v>34</v>
      </c>
    </row>
    <row r="25" ht="15.75" customHeight="1">
      <c r="A25" s="15" t="s">
        <v>55</v>
      </c>
      <c r="B25" s="15">
        <v>24.0</v>
      </c>
      <c r="C25" s="15"/>
    </row>
    <row r="26" ht="15.75" customHeight="1">
      <c r="A26" s="15" t="s">
        <v>56</v>
      </c>
      <c r="B26" s="25">
        <f>B24/B25</f>
        <v>1460820</v>
      </c>
      <c r="C26" s="15" t="s">
        <v>34</v>
      </c>
    </row>
    <row r="27" ht="15.75" customHeight="1"/>
    <row r="28" ht="15.75" customHeight="1">
      <c r="A28" s="2" t="s">
        <v>59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15:F15"/>
    <mergeCell ref="A21:F21"/>
    <mergeCell ref="A28:F28"/>
    <mergeCell ref="C1:F1"/>
    <mergeCell ref="C2:F2"/>
    <mergeCell ref="C3:F3"/>
    <mergeCell ref="A6:F6"/>
    <mergeCell ref="A7:B7"/>
    <mergeCell ref="A8:B8"/>
    <mergeCell ref="A10:F10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4.43" defaultRowHeight="15.0"/>
  <cols>
    <col customWidth="1" min="1" max="1" width="6.0"/>
    <col customWidth="1" min="2" max="2" width="10.0"/>
    <col customWidth="1" min="3" max="3" width="14.0"/>
    <col customWidth="1" min="4" max="5" width="15.0"/>
    <col customWidth="1" min="6" max="6" width="12.0"/>
    <col customWidth="1" min="7" max="7" width="11.0"/>
    <col customWidth="1" min="8" max="10" width="10.0"/>
    <col customWidth="1" min="11" max="11" width="13.0"/>
    <col customWidth="1" min="12" max="12" width="9.0"/>
    <col customWidth="1" min="13" max="13" width="14.0"/>
    <col customWidth="1" min="14" max="14" width="15.0"/>
    <col customWidth="1" min="15" max="15" width="18.0"/>
  </cols>
  <sheetData>
    <row r="1">
      <c r="C1" s="1" t="s">
        <v>0</v>
      </c>
    </row>
    <row r="2">
      <c r="C2" s="2" t="s">
        <v>4</v>
      </c>
    </row>
    <row r="4" ht="19.5" customHeight="1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>
      <c r="A5" s="5" t="s">
        <v>7</v>
      </c>
      <c r="E5" s="6">
        <v>9700.0</v>
      </c>
    </row>
    <row r="6">
      <c r="A6" s="5" t="s">
        <v>8</v>
      </c>
      <c r="E6" s="7">
        <v>40000.0</v>
      </c>
    </row>
    <row r="8">
      <c r="A8" s="8" t="s">
        <v>9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14</v>
      </c>
      <c r="G8" s="8" t="s">
        <v>15</v>
      </c>
      <c r="H8" s="8" t="s">
        <v>16</v>
      </c>
      <c r="I8" s="8" t="s">
        <v>17</v>
      </c>
      <c r="J8" s="8" t="s">
        <v>18</v>
      </c>
      <c r="K8" s="8" t="s">
        <v>19</v>
      </c>
      <c r="L8" s="8" t="s">
        <v>20</v>
      </c>
      <c r="M8" s="8" t="s">
        <v>21</v>
      </c>
      <c r="N8" s="8" t="s">
        <v>22</v>
      </c>
      <c r="O8" s="8" t="s">
        <v>24</v>
      </c>
    </row>
    <row r="9">
      <c r="A9" s="11"/>
      <c r="B9" s="12" t="s">
        <v>27</v>
      </c>
      <c r="C9" s="13" t="s">
        <v>30</v>
      </c>
      <c r="D9" s="14"/>
      <c r="E9" s="16"/>
      <c r="F9" s="17">
        <v>398.1</v>
      </c>
      <c r="G9" s="17">
        <v>47.2</v>
      </c>
      <c r="H9" s="17">
        <v>19.2</v>
      </c>
      <c r="I9" s="17">
        <v>10.0</v>
      </c>
      <c r="J9" s="17">
        <v>88.8</v>
      </c>
      <c r="K9" s="17">
        <v>118.0</v>
      </c>
      <c r="L9" s="19">
        <v>6.0</v>
      </c>
      <c r="M9" s="21">
        <f t="shared" ref="M9:M41" si="1">N9-(L9*$E$6)/F9</f>
        <v>9097.136398</v>
      </c>
      <c r="N9" s="21">
        <f t="shared" ref="N9:N41" si="2">$E$5</f>
        <v>9700</v>
      </c>
      <c r="O9" s="21">
        <f t="shared" ref="O9:O40" si="3">F9*N9</f>
        <v>3861570</v>
      </c>
    </row>
    <row r="10">
      <c r="A10" s="23">
        <v>1.0</v>
      </c>
      <c r="B10" s="24" t="s">
        <v>27</v>
      </c>
      <c r="C10" s="24" t="s">
        <v>37</v>
      </c>
      <c r="D10" s="24" t="s">
        <v>38</v>
      </c>
      <c r="E10" s="23" t="s">
        <v>39</v>
      </c>
      <c r="F10" s="26">
        <v>148.8</v>
      </c>
      <c r="G10" s="26">
        <v>23.8</v>
      </c>
      <c r="H10" s="26">
        <v>19.2</v>
      </c>
      <c r="I10" s="26">
        <v>5.1</v>
      </c>
      <c r="J10" s="26"/>
      <c r="K10" s="26">
        <v>24.3</v>
      </c>
      <c r="L10" s="27">
        <v>2.0</v>
      </c>
      <c r="M10" s="28">
        <f t="shared" si="1"/>
        <v>9162.365591</v>
      </c>
      <c r="N10" s="28">
        <f t="shared" si="2"/>
        <v>9700</v>
      </c>
      <c r="O10" s="28">
        <f t="shared" si="3"/>
        <v>1443360</v>
      </c>
    </row>
    <row r="11">
      <c r="A11" s="23">
        <v>2.0</v>
      </c>
      <c r="B11" s="24" t="s">
        <v>27</v>
      </c>
      <c r="C11" s="24" t="s">
        <v>43</v>
      </c>
      <c r="D11" s="24" t="s">
        <v>38</v>
      </c>
      <c r="E11" s="23" t="s">
        <v>45</v>
      </c>
      <c r="F11" s="26">
        <v>152.1</v>
      </c>
      <c r="G11" s="26">
        <v>23.4</v>
      </c>
      <c r="H11" s="26"/>
      <c r="I11" s="26">
        <v>4.9</v>
      </c>
      <c r="J11" s="26"/>
      <c r="K11" s="26">
        <v>4.9</v>
      </c>
      <c r="L11" s="27">
        <v>2.0</v>
      </c>
      <c r="M11" s="28">
        <f t="shared" si="1"/>
        <v>9174.030243</v>
      </c>
      <c r="N11" s="28">
        <f t="shared" si="2"/>
        <v>9700</v>
      </c>
      <c r="O11" s="28">
        <f t="shared" si="3"/>
        <v>1475370</v>
      </c>
    </row>
    <row r="12">
      <c r="A12" s="23">
        <v>3.0</v>
      </c>
      <c r="B12" s="24" t="s">
        <v>27</v>
      </c>
      <c r="C12" s="24" t="s">
        <v>46</v>
      </c>
      <c r="D12" s="24" t="s">
        <v>47</v>
      </c>
      <c r="E12" s="23" t="s">
        <v>48</v>
      </c>
      <c r="F12" s="26">
        <v>97.2</v>
      </c>
      <c r="G12" s="26">
        <v>0.0</v>
      </c>
      <c r="H12" s="26"/>
      <c r="I12" s="26"/>
      <c r="J12" s="26">
        <v>88.8</v>
      </c>
      <c r="K12" s="26">
        <v>88.8</v>
      </c>
      <c r="L12" s="27">
        <v>2.0</v>
      </c>
      <c r="M12" s="28">
        <f t="shared" si="1"/>
        <v>8876.954733</v>
      </c>
      <c r="N12" s="28">
        <f t="shared" si="2"/>
        <v>9700</v>
      </c>
      <c r="O12" s="28">
        <f t="shared" si="3"/>
        <v>942840</v>
      </c>
    </row>
    <row r="13">
      <c r="A13" s="11"/>
      <c r="B13" s="12" t="s">
        <v>27</v>
      </c>
      <c r="C13" s="13" t="s">
        <v>50</v>
      </c>
      <c r="D13" s="14"/>
      <c r="E13" s="16"/>
      <c r="F13" s="17">
        <v>576.6</v>
      </c>
      <c r="G13" s="17">
        <v>61.0</v>
      </c>
      <c r="H13" s="17">
        <v>19.2</v>
      </c>
      <c r="I13" s="17">
        <v>10.0</v>
      </c>
      <c r="J13" s="17">
        <v>122.1</v>
      </c>
      <c r="K13" s="17">
        <v>151.3</v>
      </c>
      <c r="L13" s="19">
        <v>8.0</v>
      </c>
      <c r="M13" s="21">
        <f t="shared" si="1"/>
        <v>9145.022546</v>
      </c>
      <c r="N13" s="21">
        <f t="shared" si="2"/>
        <v>9700</v>
      </c>
      <c r="O13" s="21">
        <f t="shared" si="3"/>
        <v>5593020</v>
      </c>
    </row>
    <row r="14">
      <c r="A14" s="23">
        <v>4.0</v>
      </c>
      <c r="B14" s="24" t="s">
        <v>27</v>
      </c>
      <c r="C14" s="24" t="s">
        <v>53</v>
      </c>
      <c r="D14" s="24" t="s">
        <v>54</v>
      </c>
      <c r="E14" s="23" t="s">
        <v>39</v>
      </c>
      <c r="F14" s="26">
        <v>214.9</v>
      </c>
      <c r="G14" s="26">
        <v>30.7</v>
      </c>
      <c r="H14" s="26">
        <v>19.2</v>
      </c>
      <c r="I14" s="26">
        <v>5.1</v>
      </c>
      <c r="J14" s="26"/>
      <c r="K14" s="26">
        <v>24.3</v>
      </c>
      <c r="L14" s="27">
        <v>3.0</v>
      </c>
      <c r="M14" s="28">
        <f t="shared" si="1"/>
        <v>9141.600745</v>
      </c>
      <c r="N14" s="28">
        <f t="shared" si="2"/>
        <v>9700</v>
      </c>
      <c r="O14" s="28">
        <f t="shared" si="3"/>
        <v>2084530</v>
      </c>
    </row>
    <row r="15">
      <c r="A15" s="23">
        <v>5.0</v>
      </c>
      <c r="B15" s="24" t="s">
        <v>27</v>
      </c>
      <c r="C15" s="24" t="s">
        <v>57</v>
      </c>
      <c r="D15" s="24" t="s">
        <v>54</v>
      </c>
      <c r="E15" s="23" t="s">
        <v>45</v>
      </c>
      <c r="F15" s="26">
        <v>218.6</v>
      </c>
      <c r="G15" s="26">
        <v>30.3</v>
      </c>
      <c r="H15" s="26"/>
      <c r="I15" s="26">
        <v>4.9</v>
      </c>
      <c r="J15" s="26"/>
      <c r="K15" s="26">
        <v>4.9</v>
      </c>
      <c r="L15" s="27">
        <v>3.0</v>
      </c>
      <c r="M15" s="28">
        <f t="shared" si="1"/>
        <v>9151.05215</v>
      </c>
      <c r="N15" s="28">
        <f t="shared" si="2"/>
        <v>9700</v>
      </c>
      <c r="O15" s="28">
        <f t="shared" si="3"/>
        <v>2120420</v>
      </c>
    </row>
    <row r="16">
      <c r="A16" s="23">
        <v>6.0</v>
      </c>
      <c r="B16" s="24" t="s">
        <v>27</v>
      </c>
      <c r="C16" s="24" t="s">
        <v>58</v>
      </c>
      <c r="D16" s="24" t="s">
        <v>47</v>
      </c>
      <c r="E16" s="23" t="s">
        <v>48</v>
      </c>
      <c r="F16" s="26">
        <v>143.1</v>
      </c>
      <c r="G16" s="26">
        <v>0.0</v>
      </c>
      <c r="H16" s="26"/>
      <c r="I16" s="26"/>
      <c r="J16" s="26">
        <v>122.1</v>
      </c>
      <c r="K16" s="26">
        <v>122.1</v>
      </c>
      <c r="L16" s="27">
        <v>2.0</v>
      </c>
      <c r="M16" s="28">
        <f t="shared" si="1"/>
        <v>9140.950384</v>
      </c>
      <c r="N16" s="28">
        <f t="shared" si="2"/>
        <v>9700</v>
      </c>
      <c r="O16" s="28">
        <f t="shared" si="3"/>
        <v>1388070</v>
      </c>
    </row>
    <row r="17">
      <c r="A17" s="11"/>
      <c r="B17" s="12" t="s">
        <v>60</v>
      </c>
      <c r="C17" s="13" t="s">
        <v>61</v>
      </c>
      <c r="D17" s="14"/>
      <c r="E17" s="16"/>
      <c r="F17" s="17">
        <v>398.1</v>
      </c>
      <c r="G17" s="17">
        <v>47.2</v>
      </c>
      <c r="H17" s="17">
        <v>19.2</v>
      </c>
      <c r="I17" s="17">
        <v>10.0</v>
      </c>
      <c r="J17" s="17">
        <v>88.8</v>
      </c>
      <c r="K17" s="17">
        <v>118.0</v>
      </c>
      <c r="L17" s="19">
        <v>6.0</v>
      </c>
      <c r="M17" s="21">
        <f t="shared" si="1"/>
        <v>9097.136398</v>
      </c>
      <c r="N17" s="21">
        <f t="shared" si="2"/>
        <v>9700</v>
      </c>
      <c r="O17" s="21">
        <f t="shared" si="3"/>
        <v>3861570</v>
      </c>
    </row>
    <row r="18">
      <c r="A18" s="23">
        <v>7.0</v>
      </c>
      <c r="B18" s="24" t="s">
        <v>60</v>
      </c>
      <c r="C18" s="24" t="s">
        <v>62</v>
      </c>
      <c r="D18" s="24" t="s">
        <v>38</v>
      </c>
      <c r="E18" s="23" t="s">
        <v>39</v>
      </c>
      <c r="F18" s="26">
        <v>148.8</v>
      </c>
      <c r="G18" s="26">
        <v>23.8</v>
      </c>
      <c r="H18" s="26">
        <v>19.2</v>
      </c>
      <c r="I18" s="26">
        <v>5.1</v>
      </c>
      <c r="J18" s="26"/>
      <c r="K18" s="26">
        <v>24.3</v>
      </c>
      <c r="L18" s="27">
        <v>2.0</v>
      </c>
      <c r="M18" s="28">
        <f t="shared" si="1"/>
        <v>9162.365591</v>
      </c>
      <c r="N18" s="28">
        <f t="shared" si="2"/>
        <v>9700</v>
      </c>
      <c r="O18" s="28">
        <f t="shared" si="3"/>
        <v>1443360</v>
      </c>
    </row>
    <row r="19">
      <c r="A19" s="23">
        <v>8.0</v>
      </c>
      <c r="B19" s="24" t="s">
        <v>60</v>
      </c>
      <c r="C19" s="24" t="s">
        <v>63</v>
      </c>
      <c r="D19" s="24" t="s">
        <v>38</v>
      </c>
      <c r="E19" s="23" t="s">
        <v>45</v>
      </c>
      <c r="F19" s="26">
        <v>152.1</v>
      </c>
      <c r="G19" s="26">
        <v>23.4</v>
      </c>
      <c r="H19" s="26"/>
      <c r="I19" s="26">
        <v>4.9</v>
      </c>
      <c r="J19" s="26"/>
      <c r="K19" s="26">
        <v>4.9</v>
      </c>
      <c r="L19" s="27">
        <v>2.0</v>
      </c>
      <c r="M19" s="28">
        <f t="shared" si="1"/>
        <v>9174.030243</v>
      </c>
      <c r="N19" s="28">
        <f t="shared" si="2"/>
        <v>9700</v>
      </c>
      <c r="O19" s="28">
        <f t="shared" si="3"/>
        <v>1475370</v>
      </c>
    </row>
    <row r="20">
      <c r="A20" s="23">
        <v>9.0</v>
      </c>
      <c r="B20" s="24" t="s">
        <v>60</v>
      </c>
      <c r="C20" s="24" t="s">
        <v>64</v>
      </c>
      <c r="D20" s="24" t="s">
        <v>47</v>
      </c>
      <c r="E20" s="23" t="s">
        <v>48</v>
      </c>
      <c r="F20" s="26">
        <v>97.2</v>
      </c>
      <c r="G20" s="26">
        <v>0.0</v>
      </c>
      <c r="H20" s="26"/>
      <c r="I20" s="26"/>
      <c r="J20" s="26">
        <v>88.8</v>
      </c>
      <c r="K20" s="26">
        <v>88.8</v>
      </c>
      <c r="L20" s="27">
        <v>2.0</v>
      </c>
      <c r="M20" s="28">
        <f t="shared" si="1"/>
        <v>8876.954733</v>
      </c>
      <c r="N20" s="28">
        <f t="shared" si="2"/>
        <v>9700</v>
      </c>
      <c r="O20" s="28">
        <f t="shared" si="3"/>
        <v>942840</v>
      </c>
    </row>
    <row r="21" ht="15.75" customHeight="1">
      <c r="A21" s="11"/>
      <c r="B21" s="12" t="s">
        <v>60</v>
      </c>
      <c r="C21" s="13" t="s">
        <v>65</v>
      </c>
      <c r="D21" s="14"/>
      <c r="E21" s="16"/>
      <c r="F21" s="17">
        <v>481.8</v>
      </c>
      <c r="G21" s="17">
        <v>61.0</v>
      </c>
      <c r="H21" s="17">
        <v>19.2</v>
      </c>
      <c r="I21" s="17">
        <v>10.0</v>
      </c>
      <c r="J21" s="17">
        <v>106.3</v>
      </c>
      <c r="K21" s="17">
        <v>135.5</v>
      </c>
      <c r="L21" s="19">
        <v>8.0</v>
      </c>
      <c r="M21" s="21">
        <f t="shared" si="1"/>
        <v>9035.823993</v>
      </c>
      <c r="N21" s="21">
        <f t="shared" si="2"/>
        <v>9700</v>
      </c>
      <c r="O21" s="21">
        <f t="shared" si="3"/>
        <v>4673460</v>
      </c>
    </row>
    <row r="22" ht="15.75" customHeight="1">
      <c r="A22" s="23">
        <v>10.0</v>
      </c>
      <c r="B22" s="24" t="s">
        <v>60</v>
      </c>
      <c r="C22" s="24" t="s">
        <v>66</v>
      </c>
      <c r="D22" s="24" t="s">
        <v>67</v>
      </c>
      <c r="E22" s="23" t="s">
        <v>39</v>
      </c>
      <c r="F22" s="26">
        <v>179.5</v>
      </c>
      <c r="G22" s="26">
        <v>30.7</v>
      </c>
      <c r="H22" s="26">
        <v>19.2</v>
      </c>
      <c r="I22" s="26">
        <v>5.1</v>
      </c>
      <c r="J22" s="26"/>
      <c r="K22" s="26">
        <v>24.3</v>
      </c>
      <c r="L22" s="27">
        <v>3.0</v>
      </c>
      <c r="M22" s="28">
        <f t="shared" si="1"/>
        <v>9031.476323</v>
      </c>
      <c r="N22" s="28">
        <f t="shared" si="2"/>
        <v>9700</v>
      </c>
      <c r="O22" s="28">
        <f t="shared" si="3"/>
        <v>1741150</v>
      </c>
    </row>
    <row r="23" ht="15.75" customHeight="1">
      <c r="A23" s="23">
        <v>11.0</v>
      </c>
      <c r="B23" s="24" t="s">
        <v>60</v>
      </c>
      <c r="C23" s="24" t="s">
        <v>68</v>
      </c>
      <c r="D23" s="24" t="s">
        <v>67</v>
      </c>
      <c r="E23" s="23" t="s">
        <v>45</v>
      </c>
      <c r="F23" s="26">
        <v>183.1</v>
      </c>
      <c r="G23" s="26">
        <v>30.3</v>
      </c>
      <c r="H23" s="26"/>
      <c r="I23" s="26">
        <v>4.9</v>
      </c>
      <c r="J23" s="26"/>
      <c r="K23" s="26">
        <v>4.9</v>
      </c>
      <c r="L23" s="27">
        <v>3.0</v>
      </c>
      <c r="M23" s="28">
        <f t="shared" si="1"/>
        <v>9044.620426</v>
      </c>
      <c r="N23" s="28">
        <f t="shared" si="2"/>
        <v>9700</v>
      </c>
      <c r="O23" s="28">
        <f t="shared" si="3"/>
        <v>1776070</v>
      </c>
    </row>
    <row r="24" ht="15.75" customHeight="1">
      <c r="A24" s="23">
        <v>12.0</v>
      </c>
      <c r="B24" s="24" t="s">
        <v>60</v>
      </c>
      <c r="C24" s="24" t="s">
        <v>69</v>
      </c>
      <c r="D24" s="24" t="s">
        <v>47</v>
      </c>
      <c r="E24" s="23" t="s">
        <v>48</v>
      </c>
      <c r="F24" s="26">
        <v>119.2</v>
      </c>
      <c r="G24" s="26">
        <v>0.0</v>
      </c>
      <c r="H24" s="26"/>
      <c r="I24" s="26"/>
      <c r="J24" s="26">
        <v>106.3</v>
      </c>
      <c r="K24" s="26">
        <v>106.3</v>
      </c>
      <c r="L24" s="27">
        <v>2.0</v>
      </c>
      <c r="M24" s="28">
        <f t="shared" si="1"/>
        <v>9028.85906</v>
      </c>
      <c r="N24" s="28">
        <f t="shared" si="2"/>
        <v>9700</v>
      </c>
      <c r="O24" s="28">
        <f t="shared" si="3"/>
        <v>1156240</v>
      </c>
    </row>
    <row r="25" ht="15.75" customHeight="1">
      <c r="A25" s="11"/>
      <c r="B25" s="12" t="s">
        <v>70</v>
      </c>
      <c r="C25" s="13" t="s">
        <v>71</v>
      </c>
      <c r="D25" s="14"/>
      <c r="E25" s="16"/>
      <c r="F25" s="17">
        <v>398.1</v>
      </c>
      <c r="G25" s="17">
        <v>47.2</v>
      </c>
      <c r="H25" s="17">
        <v>19.2</v>
      </c>
      <c r="I25" s="17">
        <v>10.0</v>
      </c>
      <c r="J25" s="17">
        <v>88.8</v>
      </c>
      <c r="K25" s="17">
        <v>118.0</v>
      </c>
      <c r="L25" s="19">
        <v>6.0</v>
      </c>
      <c r="M25" s="21">
        <f t="shared" si="1"/>
        <v>9097.136398</v>
      </c>
      <c r="N25" s="21">
        <f t="shared" si="2"/>
        <v>9700</v>
      </c>
      <c r="O25" s="21">
        <f t="shared" si="3"/>
        <v>3861570</v>
      </c>
    </row>
    <row r="26" ht="15.75" customHeight="1">
      <c r="A26" s="23">
        <v>13.0</v>
      </c>
      <c r="B26" s="24" t="s">
        <v>70</v>
      </c>
      <c r="C26" s="24" t="s">
        <v>72</v>
      </c>
      <c r="D26" s="24" t="s">
        <v>38</v>
      </c>
      <c r="E26" s="23" t="s">
        <v>39</v>
      </c>
      <c r="F26" s="26">
        <v>148.8</v>
      </c>
      <c r="G26" s="26">
        <v>23.8</v>
      </c>
      <c r="H26" s="26">
        <v>19.2</v>
      </c>
      <c r="I26" s="26">
        <v>5.1</v>
      </c>
      <c r="J26" s="26"/>
      <c r="K26" s="26">
        <v>24.3</v>
      </c>
      <c r="L26" s="27">
        <v>2.0</v>
      </c>
      <c r="M26" s="28">
        <f t="shared" si="1"/>
        <v>9162.365591</v>
      </c>
      <c r="N26" s="28">
        <f t="shared" si="2"/>
        <v>9700</v>
      </c>
      <c r="O26" s="28">
        <f t="shared" si="3"/>
        <v>1443360</v>
      </c>
    </row>
    <row r="27" ht="15.75" customHeight="1">
      <c r="A27" s="23">
        <v>14.0</v>
      </c>
      <c r="B27" s="24" t="s">
        <v>70</v>
      </c>
      <c r="C27" s="24" t="s">
        <v>73</v>
      </c>
      <c r="D27" s="24" t="s">
        <v>38</v>
      </c>
      <c r="E27" s="23" t="s">
        <v>45</v>
      </c>
      <c r="F27" s="26">
        <v>152.1</v>
      </c>
      <c r="G27" s="26">
        <v>23.4</v>
      </c>
      <c r="H27" s="26"/>
      <c r="I27" s="26">
        <v>4.9</v>
      </c>
      <c r="J27" s="26"/>
      <c r="K27" s="26">
        <v>4.9</v>
      </c>
      <c r="L27" s="27">
        <v>2.0</v>
      </c>
      <c r="M27" s="28">
        <f t="shared" si="1"/>
        <v>9174.030243</v>
      </c>
      <c r="N27" s="28">
        <f t="shared" si="2"/>
        <v>9700</v>
      </c>
      <c r="O27" s="28">
        <f t="shared" si="3"/>
        <v>1475370</v>
      </c>
    </row>
    <row r="28" ht="15.75" customHeight="1">
      <c r="A28" s="23">
        <v>15.0</v>
      </c>
      <c r="B28" s="24" t="s">
        <v>70</v>
      </c>
      <c r="C28" s="24" t="s">
        <v>74</v>
      </c>
      <c r="D28" s="24" t="s">
        <v>47</v>
      </c>
      <c r="E28" s="23" t="s">
        <v>48</v>
      </c>
      <c r="F28" s="26">
        <v>97.2</v>
      </c>
      <c r="G28" s="26">
        <v>0.0</v>
      </c>
      <c r="H28" s="26"/>
      <c r="I28" s="26"/>
      <c r="J28" s="26">
        <v>88.8</v>
      </c>
      <c r="K28" s="26">
        <v>88.8</v>
      </c>
      <c r="L28" s="27">
        <v>2.0</v>
      </c>
      <c r="M28" s="28">
        <f t="shared" si="1"/>
        <v>8876.954733</v>
      </c>
      <c r="N28" s="28">
        <f t="shared" si="2"/>
        <v>9700</v>
      </c>
      <c r="O28" s="28">
        <f t="shared" si="3"/>
        <v>942840</v>
      </c>
    </row>
    <row r="29" ht="15.75" customHeight="1">
      <c r="A29" s="11"/>
      <c r="B29" s="12" t="s">
        <v>70</v>
      </c>
      <c r="C29" s="13" t="s">
        <v>75</v>
      </c>
      <c r="D29" s="14"/>
      <c r="E29" s="16"/>
      <c r="F29" s="17">
        <v>481.8</v>
      </c>
      <c r="G29" s="17">
        <v>61.0</v>
      </c>
      <c r="H29" s="17">
        <v>19.2</v>
      </c>
      <c r="I29" s="17">
        <v>10.0</v>
      </c>
      <c r="J29" s="17">
        <v>106.3</v>
      </c>
      <c r="K29" s="17">
        <v>135.5</v>
      </c>
      <c r="L29" s="19">
        <v>8.0</v>
      </c>
      <c r="M29" s="21">
        <f t="shared" si="1"/>
        <v>9035.823993</v>
      </c>
      <c r="N29" s="21">
        <f t="shared" si="2"/>
        <v>9700</v>
      </c>
      <c r="O29" s="21">
        <f t="shared" si="3"/>
        <v>4673460</v>
      </c>
    </row>
    <row r="30" ht="15.75" customHeight="1">
      <c r="A30" s="23">
        <v>16.0</v>
      </c>
      <c r="B30" s="24" t="s">
        <v>70</v>
      </c>
      <c r="C30" s="24" t="s">
        <v>76</v>
      </c>
      <c r="D30" s="24" t="s">
        <v>67</v>
      </c>
      <c r="E30" s="23" t="s">
        <v>39</v>
      </c>
      <c r="F30" s="26">
        <v>179.5</v>
      </c>
      <c r="G30" s="26">
        <v>30.7</v>
      </c>
      <c r="H30" s="26">
        <v>19.2</v>
      </c>
      <c r="I30" s="26">
        <v>5.1</v>
      </c>
      <c r="J30" s="26"/>
      <c r="K30" s="26">
        <v>24.3</v>
      </c>
      <c r="L30" s="27">
        <v>3.0</v>
      </c>
      <c r="M30" s="28">
        <f t="shared" si="1"/>
        <v>9031.476323</v>
      </c>
      <c r="N30" s="28">
        <f t="shared" si="2"/>
        <v>9700</v>
      </c>
      <c r="O30" s="28">
        <f t="shared" si="3"/>
        <v>1741150</v>
      </c>
    </row>
    <row r="31" ht="15.75" customHeight="1">
      <c r="A31" s="23">
        <v>17.0</v>
      </c>
      <c r="B31" s="24" t="s">
        <v>70</v>
      </c>
      <c r="C31" s="24" t="s">
        <v>77</v>
      </c>
      <c r="D31" s="24" t="s">
        <v>67</v>
      </c>
      <c r="E31" s="23" t="s">
        <v>45</v>
      </c>
      <c r="F31" s="26">
        <v>183.1</v>
      </c>
      <c r="G31" s="26">
        <v>30.3</v>
      </c>
      <c r="H31" s="26"/>
      <c r="I31" s="26">
        <v>4.9</v>
      </c>
      <c r="J31" s="26"/>
      <c r="K31" s="26">
        <v>4.9</v>
      </c>
      <c r="L31" s="27">
        <v>3.0</v>
      </c>
      <c r="M31" s="28">
        <f t="shared" si="1"/>
        <v>9044.620426</v>
      </c>
      <c r="N31" s="28">
        <f t="shared" si="2"/>
        <v>9700</v>
      </c>
      <c r="O31" s="28">
        <f t="shared" si="3"/>
        <v>1776070</v>
      </c>
    </row>
    <row r="32" ht="15.75" customHeight="1">
      <c r="A32" s="23">
        <v>18.0</v>
      </c>
      <c r="B32" s="24" t="s">
        <v>70</v>
      </c>
      <c r="C32" s="24" t="s">
        <v>78</v>
      </c>
      <c r="D32" s="24" t="s">
        <v>47</v>
      </c>
      <c r="E32" s="23" t="s">
        <v>48</v>
      </c>
      <c r="F32" s="26">
        <v>119.2</v>
      </c>
      <c r="G32" s="26">
        <v>0.0</v>
      </c>
      <c r="H32" s="26"/>
      <c r="I32" s="26"/>
      <c r="J32" s="26">
        <v>106.3</v>
      </c>
      <c r="K32" s="26">
        <v>106.3</v>
      </c>
      <c r="L32" s="27">
        <v>2.0</v>
      </c>
      <c r="M32" s="28">
        <f t="shared" si="1"/>
        <v>9028.85906</v>
      </c>
      <c r="N32" s="28">
        <f t="shared" si="2"/>
        <v>9700</v>
      </c>
      <c r="O32" s="28">
        <f t="shared" si="3"/>
        <v>1156240</v>
      </c>
    </row>
    <row r="33" ht="15.75" customHeight="1">
      <c r="A33" s="11"/>
      <c r="B33" s="12" t="s">
        <v>79</v>
      </c>
      <c r="C33" s="13" t="s">
        <v>80</v>
      </c>
      <c r="D33" s="14"/>
      <c r="E33" s="16"/>
      <c r="F33" s="17">
        <v>398.1</v>
      </c>
      <c r="G33" s="17">
        <v>47.2</v>
      </c>
      <c r="H33" s="17">
        <v>19.2</v>
      </c>
      <c r="I33" s="17">
        <v>10.0</v>
      </c>
      <c r="J33" s="17">
        <v>88.8</v>
      </c>
      <c r="K33" s="17">
        <v>118.0</v>
      </c>
      <c r="L33" s="19">
        <v>6.0</v>
      </c>
      <c r="M33" s="21">
        <f t="shared" si="1"/>
        <v>9097.136398</v>
      </c>
      <c r="N33" s="21">
        <f t="shared" si="2"/>
        <v>9700</v>
      </c>
      <c r="O33" s="21">
        <f t="shared" si="3"/>
        <v>3861570</v>
      </c>
    </row>
    <row r="34" ht="15.75" customHeight="1">
      <c r="A34" s="23">
        <v>19.0</v>
      </c>
      <c r="B34" s="24" t="s">
        <v>79</v>
      </c>
      <c r="C34" s="24" t="s">
        <v>81</v>
      </c>
      <c r="D34" s="24" t="s">
        <v>38</v>
      </c>
      <c r="E34" s="23" t="s">
        <v>39</v>
      </c>
      <c r="F34" s="26">
        <v>148.8</v>
      </c>
      <c r="G34" s="26">
        <v>23.8</v>
      </c>
      <c r="H34" s="26">
        <v>19.2</v>
      </c>
      <c r="I34" s="26">
        <v>5.1</v>
      </c>
      <c r="J34" s="26"/>
      <c r="K34" s="26">
        <v>24.3</v>
      </c>
      <c r="L34" s="27">
        <v>2.0</v>
      </c>
      <c r="M34" s="28">
        <f t="shared" si="1"/>
        <v>9162.365591</v>
      </c>
      <c r="N34" s="28">
        <f t="shared" si="2"/>
        <v>9700</v>
      </c>
      <c r="O34" s="28">
        <f t="shared" si="3"/>
        <v>1443360</v>
      </c>
    </row>
    <row r="35" ht="15.75" customHeight="1">
      <c r="A35" s="23">
        <v>20.0</v>
      </c>
      <c r="B35" s="24" t="s">
        <v>79</v>
      </c>
      <c r="C35" s="24" t="s">
        <v>82</v>
      </c>
      <c r="D35" s="24" t="s">
        <v>38</v>
      </c>
      <c r="E35" s="23" t="s">
        <v>45</v>
      </c>
      <c r="F35" s="26">
        <v>152.1</v>
      </c>
      <c r="G35" s="26">
        <v>23.4</v>
      </c>
      <c r="H35" s="26"/>
      <c r="I35" s="26">
        <v>4.9</v>
      </c>
      <c r="J35" s="26"/>
      <c r="K35" s="26">
        <v>4.9</v>
      </c>
      <c r="L35" s="27">
        <v>2.0</v>
      </c>
      <c r="M35" s="28">
        <f t="shared" si="1"/>
        <v>9174.030243</v>
      </c>
      <c r="N35" s="28">
        <f t="shared" si="2"/>
        <v>9700</v>
      </c>
      <c r="O35" s="28">
        <f t="shared" si="3"/>
        <v>1475370</v>
      </c>
    </row>
    <row r="36" ht="15.75" customHeight="1">
      <c r="A36" s="23">
        <v>21.0</v>
      </c>
      <c r="B36" s="24" t="s">
        <v>79</v>
      </c>
      <c r="C36" s="24" t="s">
        <v>83</v>
      </c>
      <c r="D36" s="24" t="s">
        <v>47</v>
      </c>
      <c r="E36" s="23" t="s">
        <v>48</v>
      </c>
      <c r="F36" s="26">
        <v>97.2</v>
      </c>
      <c r="G36" s="26">
        <v>0.0</v>
      </c>
      <c r="H36" s="26"/>
      <c r="I36" s="26"/>
      <c r="J36" s="26">
        <v>88.8</v>
      </c>
      <c r="K36" s="26">
        <v>88.8</v>
      </c>
      <c r="L36" s="27">
        <v>2.0</v>
      </c>
      <c r="M36" s="28">
        <f t="shared" si="1"/>
        <v>8876.954733</v>
      </c>
      <c r="N36" s="28">
        <f t="shared" si="2"/>
        <v>9700</v>
      </c>
      <c r="O36" s="28">
        <f t="shared" si="3"/>
        <v>942840</v>
      </c>
    </row>
    <row r="37" ht="15.75" customHeight="1">
      <c r="A37" s="11"/>
      <c r="B37" s="12" t="s">
        <v>79</v>
      </c>
      <c r="C37" s="13" t="s">
        <v>84</v>
      </c>
      <c r="D37" s="14"/>
      <c r="E37" s="16"/>
      <c r="F37" s="17">
        <v>481.8</v>
      </c>
      <c r="G37" s="17">
        <v>61.0</v>
      </c>
      <c r="H37" s="17">
        <v>19.2</v>
      </c>
      <c r="I37" s="17">
        <v>10.0</v>
      </c>
      <c r="J37" s="17">
        <v>106.3</v>
      </c>
      <c r="K37" s="17">
        <v>135.5</v>
      </c>
      <c r="L37" s="19">
        <v>7.0</v>
      </c>
      <c r="M37" s="21">
        <f t="shared" si="1"/>
        <v>9118.845994</v>
      </c>
      <c r="N37" s="21">
        <f t="shared" si="2"/>
        <v>9700</v>
      </c>
      <c r="O37" s="21">
        <f t="shared" si="3"/>
        <v>4673460</v>
      </c>
    </row>
    <row r="38" ht="15.75" customHeight="1">
      <c r="A38" s="23">
        <v>22.0</v>
      </c>
      <c r="B38" s="24" t="s">
        <v>79</v>
      </c>
      <c r="C38" s="24" t="s">
        <v>85</v>
      </c>
      <c r="D38" s="24" t="s">
        <v>67</v>
      </c>
      <c r="E38" s="23" t="s">
        <v>39</v>
      </c>
      <c r="F38" s="26">
        <v>179.5</v>
      </c>
      <c r="G38" s="26">
        <v>30.7</v>
      </c>
      <c r="H38" s="26">
        <v>19.2</v>
      </c>
      <c r="I38" s="26">
        <v>5.1</v>
      </c>
      <c r="J38" s="26"/>
      <c r="K38" s="26">
        <v>24.3</v>
      </c>
      <c r="L38" s="27">
        <v>2.0</v>
      </c>
      <c r="M38" s="28">
        <f t="shared" si="1"/>
        <v>9254.317549</v>
      </c>
      <c r="N38" s="28">
        <f t="shared" si="2"/>
        <v>9700</v>
      </c>
      <c r="O38" s="28">
        <f t="shared" si="3"/>
        <v>1741150</v>
      </c>
    </row>
    <row r="39" ht="15.75" customHeight="1">
      <c r="A39" s="23">
        <v>23.0</v>
      </c>
      <c r="B39" s="24" t="s">
        <v>79</v>
      </c>
      <c r="C39" s="24" t="s">
        <v>86</v>
      </c>
      <c r="D39" s="24" t="s">
        <v>67</v>
      </c>
      <c r="E39" s="23" t="s">
        <v>45</v>
      </c>
      <c r="F39" s="26">
        <v>183.1</v>
      </c>
      <c r="G39" s="26">
        <v>30.3</v>
      </c>
      <c r="H39" s="26"/>
      <c r="I39" s="26">
        <v>4.9</v>
      </c>
      <c r="J39" s="26"/>
      <c r="K39" s="26">
        <v>4.9</v>
      </c>
      <c r="L39" s="27">
        <v>3.0</v>
      </c>
      <c r="M39" s="28">
        <f t="shared" si="1"/>
        <v>9044.620426</v>
      </c>
      <c r="N39" s="28">
        <f t="shared" si="2"/>
        <v>9700</v>
      </c>
      <c r="O39" s="28">
        <f t="shared" si="3"/>
        <v>1776070</v>
      </c>
    </row>
    <row r="40" ht="15.75" customHeight="1">
      <c r="A40" s="23">
        <v>24.0</v>
      </c>
      <c r="B40" s="24" t="s">
        <v>79</v>
      </c>
      <c r="C40" s="24" t="s">
        <v>87</v>
      </c>
      <c r="D40" s="24" t="s">
        <v>47</v>
      </c>
      <c r="E40" s="23" t="s">
        <v>48</v>
      </c>
      <c r="F40" s="26">
        <v>119.2</v>
      </c>
      <c r="G40" s="26">
        <v>0.0</v>
      </c>
      <c r="H40" s="26"/>
      <c r="I40" s="26"/>
      <c r="J40" s="26">
        <v>106.3</v>
      </c>
      <c r="K40" s="26">
        <v>106.3</v>
      </c>
      <c r="L40" s="27">
        <v>2.0</v>
      </c>
      <c r="M40" s="28">
        <f t="shared" si="1"/>
        <v>9028.85906</v>
      </c>
      <c r="N40" s="28">
        <f t="shared" si="2"/>
        <v>9700</v>
      </c>
      <c r="O40" s="28">
        <f t="shared" si="3"/>
        <v>1156240</v>
      </c>
    </row>
    <row r="41" ht="15.75" customHeight="1">
      <c r="A41" s="30" t="s">
        <v>88</v>
      </c>
      <c r="B41" s="14"/>
      <c r="C41" s="14"/>
      <c r="D41" s="14"/>
      <c r="E41" s="16"/>
      <c r="F41" s="31">
        <f t="shared" ref="F41:L41" si="4">F10+F11+F12+F14+F15+F16+F18+F19+F20+F22+F23+F24+F26+F27+F28+F30+F31+F32+F34+F35+F36+F38+F39+F40</f>
        <v>3614.4</v>
      </c>
      <c r="G41" s="31">
        <f t="shared" si="4"/>
        <v>432.8</v>
      </c>
      <c r="H41" s="31">
        <f t="shared" si="4"/>
        <v>153.6</v>
      </c>
      <c r="I41" s="31">
        <f t="shared" si="4"/>
        <v>80</v>
      </c>
      <c r="J41" s="31">
        <f t="shared" si="4"/>
        <v>796.2</v>
      </c>
      <c r="K41" s="31">
        <f t="shared" si="4"/>
        <v>1029.8</v>
      </c>
      <c r="L41" s="32">
        <f t="shared" si="4"/>
        <v>55</v>
      </c>
      <c r="M41" s="33">
        <f t="shared" si="1"/>
        <v>9091.323595</v>
      </c>
      <c r="N41" s="33">
        <f t="shared" si="2"/>
        <v>9700</v>
      </c>
      <c r="O41" s="33">
        <f>O10+O11+O12+O14+O15+O16+O18+O19+O20+O22+O23+O24+O26+O27+O28+O30+O31+O32+O34+O35+O36+O38+O39+O40</f>
        <v>35059680</v>
      </c>
    </row>
    <row r="42" ht="15.75" customHeight="1"/>
    <row r="43" ht="15.75" customHeight="1">
      <c r="A43" s="2" t="s">
        <v>89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17:E17"/>
    <mergeCell ref="C21:E21"/>
    <mergeCell ref="C25:E25"/>
    <mergeCell ref="C29:E29"/>
    <mergeCell ref="C33:E33"/>
    <mergeCell ref="C37:E37"/>
    <mergeCell ref="A41:E41"/>
    <mergeCell ref="A43:O43"/>
    <mergeCell ref="C1:O1"/>
    <mergeCell ref="C2:O2"/>
    <mergeCell ref="A4:O4"/>
    <mergeCell ref="A5:D5"/>
    <mergeCell ref="A6:D6"/>
    <mergeCell ref="C9:E9"/>
    <mergeCell ref="C13:E13"/>
  </mergeCells>
  <printOptions/>
  <pageMargins bottom="1.0" footer="0.0" header="0.0" left="0.75" right="0.75" top="1.0"/>
  <pageSetup orientation="landscape"/>
  <drawing r:id="rId1"/>
</worksheet>
</file>